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hilippine Alauzet\Documents\Forfait mobilité durable - vélo\"/>
    </mc:Choice>
  </mc:AlternateContent>
  <xr:revisionPtr revIDLastSave="0" documentId="8_{61E1DFB2-E995-4B61-A62F-C01484591A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KV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l="1"/>
  <c r="B10" i="1" s="1"/>
  <c r="C8" i="1"/>
  <c r="C9" i="1" s="1"/>
  <c r="D8" i="1"/>
  <c r="D9" i="1" s="1"/>
  <c r="E8" i="1"/>
  <c r="E9" i="1" s="1"/>
  <c r="F8" i="1"/>
  <c r="F9" i="1" s="1"/>
  <c r="G8" i="1"/>
  <c r="G9" i="1" s="1"/>
  <c r="H8" i="1"/>
  <c r="H9" i="1" s="1"/>
  <c r="I8" i="1"/>
  <c r="I9" i="1" s="1"/>
  <c r="J8" i="1"/>
  <c r="J9" i="1" s="1"/>
  <c r="K8" i="1"/>
  <c r="K9" i="1" s="1"/>
  <c r="L8" i="1"/>
  <c r="L9" i="1" s="1"/>
  <c r="M8" i="1"/>
  <c r="M9" i="1" s="1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D12" i="1" l="1"/>
  <c r="G12" i="1"/>
  <c r="J12" i="1" s="1"/>
  <c r="M12" i="1" l="1"/>
  <c r="M14" i="1" s="1"/>
  <c r="M15" i="1" s="1"/>
</calcChain>
</file>

<file path=xl/sharedStrings.xml><?xml version="1.0" encoding="utf-8"?>
<sst xmlns="http://schemas.openxmlformats.org/spreadsheetml/2006/main" count="26" uniqueCount="26">
  <si>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</si>
  <si>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</si>
  <si>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</si>
  <si>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</si>
  <si>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</si>
  <si>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</si>
  <si>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</si>
  <si>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</si>
  <si>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</si>
  <si>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</si>
  <si>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</si>
  <si>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</si>
  <si>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NOMBRE DE KMS PARCOURUS</t>
  </si>
  <si>
    <t>NOM</t>
  </si>
  <si>
    <t>PRENOM</t>
  </si>
  <si>
    <t>Distance domicile-&gt;travail AR/jour</t>
  </si>
  <si>
    <t>NOMBRE DE JOURS UTILISATION VELO</t>
  </si>
  <si>
    <t>Total versé</t>
  </si>
  <si>
    <t>Vérification 1</t>
  </si>
  <si>
    <t>Tarif kilométrique FMD</t>
  </si>
  <si>
    <t>MONTANT FMD MENSUEL</t>
  </si>
  <si>
    <t>MONTANT FMD CUMULES</t>
  </si>
  <si>
    <t xml:space="preserve">SOLDE FMD A VERSER  sous réserve éventuelle </t>
  </si>
  <si>
    <t>d'une prise en charge de l'abonnement transport public ou de service public de location de vélo</t>
  </si>
  <si>
    <t>RAPPEL : l'indemnité FMD versée au salarié est plafonnée au montant annuel d'exonération fixé par l'accord à savoir 500 euros par an</t>
  </si>
  <si>
    <t>Quand cumul du FMD et de l'abonnement transport public ou service public de location de vélo, l'avantage de ces 2 prises en charge ne peut pas dépasser 500 euros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</si>
</sst>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&quot; kms/jour&quot;"/>
    <numFmt numFmtId="165" formatCode="#,##0.00\ &quot;€&quot;"/>
    <numFmt numFmtId="166" formatCode="0.0&quot; kms&quot;"/>
    <numFmt numFmtId="167" formatCode="0&quot; jour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0" xfId="1" applyFont="1"/>
    <xf numFmtId="44" fontId="3" fillId="0" borderId="0" xfId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B3" sqref="B3"/>
    </sheetView>
  </sheetViews>
  <sheetFormatPr baseColWidth="10" defaultColWidth="11.42578125" defaultRowHeight="18.75" x14ac:dyDescent="0.3"/>
  <cols>
    <col min="1" max="1" width="53.140625" style="1" bestFit="1" customWidth="1"/>
    <col min="2" max="2" width="16.42578125" style="1" bestFit="1" customWidth="1"/>
    <col min="3" max="3" width="12.42578125" style="1" bestFit="1" customWidth="1"/>
    <col min="4" max="4" width="12.85546875" style="1" bestFit="1" customWidth="1"/>
    <col min="5" max="6" width="12.140625" style="1" bestFit="1" customWidth="1"/>
    <col min="7" max="9" width="12" style="1" bestFit="1" customWidth="1"/>
    <col min="10" max="10" width="16.85546875" style="1" bestFit="1" customWidth="1"/>
    <col min="11" max="11" width="17.42578125" style="1" customWidth="1"/>
    <col min="12" max="12" width="16.7109375" style="1" bestFit="1" customWidth="1"/>
    <col min="13" max="13" width="16" style="1" bestFit="1" customWidth="1"/>
    <col min="14" max="16384" width="11.42578125" style="1"/>
  </cols>
  <sheetData>
    <row r="1" spans="1:13" x14ac:dyDescent="0.3">
      <c r="A1" s="1" t="s">
        <v>13</v>
      </c>
    </row>
    <row r="2" spans="1:13" x14ac:dyDescent="0.3">
      <c r="A2" s="1" t="s">
        <v>14</v>
      </c>
    </row>
    <row r="3" spans="1:13" x14ac:dyDescent="0.3">
      <c r="A3" s="1" t="s">
        <v>15</v>
      </c>
      <c r="B3" s="4"/>
    </row>
    <row r="4" spans="1:13" x14ac:dyDescent="0.3">
      <c r="A4" s="1" t="s">
        <v>19</v>
      </c>
      <c r="B4" s="5">
        <v>0.25</v>
      </c>
    </row>
    <row r="6" spans="1:13" x14ac:dyDescent="0.3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</row>
    <row r="7" spans="1:13" x14ac:dyDescent="0.3">
      <c r="A7" s="1" t="s">
        <v>16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3">
      <c r="A8" s="1" t="s">
        <v>12</v>
      </c>
      <c r="B8" s="6">
        <f>B7*$B$3</f>
        <v>0</v>
      </c>
      <c r="C8" s="6">
        <f t="shared" ref="C8:M8" si="0">C7*$B$3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</row>
    <row r="9" spans="1:13" x14ac:dyDescent="0.3">
      <c r="A9" s="1" t="s">
        <v>20</v>
      </c>
      <c r="B9" s="2">
        <f>B8*$B$4</f>
        <v>0</v>
      </c>
      <c r="C9" s="2">
        <f t="shared" ref="C9:M9" si="1">C8*$B$4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</row>
    <row r="10" spans="1:13" x14ac:dyDescent="0.3">
      <c r="A10" s="1" t="s">
        <v>21</v>
      </c>
      <c r="B10" s="2">
        <f>IF(B9&lt;=500,B8*B4,500)</f>
        <v>0</v>
      </c>
      <c r="C10" s="2">
        <f t="shared" ref="C10:M10" si="2">IF(B10+(C8*$B$4)&lt;=500,B10+(C8*$B$4),500)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</row>
    <row r="12" spans="1:13" x14ac:dyDescent="0.3">
      <c r="A12" s="1" t="s">
        <v>22</v>
      </c>
      <c r="D12" s="2">
        <f>D10</f>
        <v>0</v>
      </c>
      <c r="E12" s="2"/>
      <c r="F12" s="2"/>
      <c r="G12" s="2">
        <f>G10-D12</f>
        <v>0</v>
      </c>
      <c r="H12" s="2"/>
      <c r="I12" s="2"/>
      <c r="J12" s="2">
        <f>J10-D12-G12</f>
        <v>0</v>
      </c>
      <c r="K12" s="2"/>
      <c r="L12" s="2"/>
      <c r="M12" s="2">
        <f>M10-D12-G12-J12</f>
        <v>0</v>
      </c>
    </row>
    <row r="13" spans="1:13" x14ac:dyDescent="0.3">
      <c r="A13" s="1" t="s">
        <v>23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3">
      <c r="D14" s="2"/>
      <c r="E14" s="2"/>
      <c r="F14" s="2"/>
      <c r="G14" s="2"/>
      <c r="H14" s="2"/>
      <c r="I14" s="2"/>
      <c r="J14" s="2"/>
      <c r="K14" s="3" t="s">
        <v>17</v>
      </c>
      <c r="L14" s="3"/>
      <c r="M14" s="3">
        <f>SUM(B12:M12)</f>
        <v>0</v>
      </c>
    </row>
    <row r="15" spans="1:13" x14ac:dyDescent="0.3">
      <c r="D15" s="2"/>
      <c r="E15" s="2"/>
      <c r="F15" s="2"/>
      <c r="G15" s="2"/>
      <c r="H15" s="2"/>
      <c r="I15" s="2"/>
      <c r="J15" s="2"/>
      <c r="K15" s="2"/>
      <c r="L15" s="2" t="s">
        <v>18</v>
      </c>
      <c r="M15" s="2">
        <f>M14-M10</f>
        <v>0</v>
      </c>
    </row>
    <row r="16" spans="1:13" x14ac:dyDescent="0.3"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" x14ac:dyDescent="0.3">
      <c r="A17" s="1" t="s">
        <v>24</v>
      </c>
    </row>
    <row r="18" spans="1:1" x14ac:dyDescent="0.3">
      <c r="A18" s="1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&amp;CFICHIER-TYPE IKV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IKV 2017</vt:lpstr>
    </vt:vector>
  </TitlesOfParts>
  <Company>CERFACS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Campassens</dc:creator>
  <cp:lastModifiedBy>Philippine Alauzet</cp:lastModifiedBy>
  <cp:lastPrinted>2024-01-09T11:25:45Z</cp:lastPrinted>
  <dcterms:created xsi:type="dcterms:W3CDTF">2017-09-19T13:33:53Z</dcterms:created>
  <dcterms:modified xsi:type="dcterms:W3CDTF">2024-01-09T11:30:08Z</dcterms:modified>
</cp:coreProperties>
</file>